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Z:\Kunder\Gruppe 1000\1006 Erhvervs Consult\"/>
    </mc:Choice>
  </mc:AlternateContent>
  <workbookProtection workbookPassword="CC7D" lockStructure="1"/>
  <bookViews>
    <workbookView xWindow="600" yWindow="240" windowWidth="14205" windowHeight="7740"/>
  </bookViews>
  <sheets>
    <sheet name="Ark1" sheetId="1" r:id="rId1"/>
  </sheets>
  <calcPr calcId="171027"/>
</workbook>
</file>

<file path=xl/calcChain.xml><?xml version="1.0" encoding="utf-8"?>
<calcChain xmlns="http://schemas.openxmlformats.org/spreadsheetml/2006/main">
  <c r="J23" i="1" l="1"/>
  <c r="I27" i="1" l="1"/>
  <c r="D30" i="1"/>
  <c r="D28" i="1"/>
  <c r="D27" i="1"/>
  <c r="D26" i="1"/>
  <c r="D25" i="1"/>
  <c r="D24" i="1"/>
  <c r="I26" i="1"/>
  <c r="I14" i="1"/>
  <c r="F14" i="1"/>
  <c r="I33" i="1" l="1"/>
  <c r="I8" i="1"/>
  <c r="I9" i="1" s="1"/>
  <c r="F8" i="1"/>
  <c r="F9" i="1" s="1"/>
  <c r="J28" i="1"/>
  <c r="J30" i="1" s="1"/>
  <c r="I5" i="1"/>
  <c r="J31" i="1" l="1"/>
  <c r="J33" i="1"/>
  <c r="F11" i="1"/>
  <c r="I11" i="1"/>
  <c r="D31" i="1"/>
  <c r="E13" i="1" s="1"/>
  <c r="I13" i="1" l="1"/>
  <c r="I16" i="1" s="1"/>
  <c r="F13" i="1"/>
  <c r="F16" i="1" s="1"/>
  <c r="I18" i="1" l="1"/>
  <c r="F18" i="1"/>
  <c r="F19" i="1" l="1"/>
  <c r="G19" i="1" s="1"/>
  <c r="I19" i="1"/>
  <c r="J19" i="1" s="1"/>
</calcChain>
</file>

<file path=xl/sharedStrings.xml><?xml version="1.0" encoding="utf-8"?>
<sst xmlns="http://schemas.openxmlformats.org/spreadsheetml/2006/main" count="43" uniqueCount="41">
  <si>
    <t>1.</t>
  </si>
  <si>
    <t>3.</t>
  </si>
  <si>
    <t>4.</t>
  </si>
  <si>
    <t>5.</t>
  </si>
  <si>
    <t>Konsolidering af virksomheden</t>
  </si>
  <si>
    <t>Faste omkostninger pr. måned</t>
  </si>
  <si>
    <t>Husleje incl. forbrugsafgifter</t>
  </si>
  <si>
    <t>Variable omkostninger:</t>
  </si>
  <si>
    <t>Feriepenge, sociale omkostninger</t>
  </si>
  <si>
    <t>Opsparing og hensættelse til senere anskaffelser og investeringer. Eks. nyanskaffelser pr. år i procent af det samlede overskud før lønninger.</t>
  </si>
  <si>
    <t>Faktureret timepris excl. moms</t>
  </si>
  <si>
    <t>Timer pr. måned, max.</t>
  </si>
  <si>
    <t>Timepris/Dækningsbidrag</t>
  </si>
  <si>
    <t>Vejledning:</t>
  </si>
  <si>
    <t>Faste omkostninger pr. time</t>
  </si>
  <si>
    <t>Administration</t>
  </si>
  <si>
    <t>Autodrift</t>
  </si>
  <si>
    <t>Leje af driftsmidler</t>
  </si>
  <si>
    <t>I alt variable omkostninger</t>
  </si>
  <si>
    <t>Nettoomsætning</t>
  </si>
  <si>
    <t>Dækningsbidrag</t>
  </si>
  <si>
    <t>Timeløn</t>
  </si>
  <si>
    <t>Igangværende arbejde, anslået</t>
  </si>
  <si>
    <t>Dækningsgrad</t>
  </si>
  <si>
    <t>Fast løn</t>
  </si>
  <si>
    <t>Antal fuldtidsansatte i virksomheden, fakturering</t>
  </si>
  <si>
    <t>Fast løn indehvaer</t>
  </si>
  <si>
    <t>Dækker fast månedsløn, hvoraf der beregnes ca. 50% af timerne til fakturering. De resterende timer anvendes til administration m.v.</t>
  </si>
  <si>
    <t>Pr. måned</t>
  </si>
  <si>
    <t>Balance pr.</t>
  </si>
  <si>
    <t>Lønninger</t>
  </si>
  <si>
    <t>Dækningsbidrag 2</t>
  </si>
  <si>
    <t>Fremmed arbejde (avance 8%)</t>
  </si>
  <si>
    <t>Vareforbrug (avance 20%)</t>
  </si>
  <si>
    <t>Antal måneder</t>
  </si>
  <si>
    <t>I alt pr.</t>
  </si>
  <si>
    <t>Dækker feriepenge 12,5 % og pensionsbidrag samt atp, personaleforsikringer, sygeforsikring m.v.</t>
  </si>
  <si>
    <t>Fortjeneste, beregnet</t>
  </si>
  <si>
    <t>Indtast de aktuelle beløb i de grønne felter.</t>
  </si>
  <si>
    <t>Beregning af overskud på fast timepris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</si>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</sst>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.&quot;\ #,##0.00"/>
    <numFmt numFmtId="165" formatCode="0.0"/>
  </numFmts>
  <fonts count="8" x14ac:knownFonts="1">
    <font>
      <sz val="10"/>
      <name val="Arial"/>
    </font>
    <font>
      <sz val="10"/>
      <name val="Constantia"/>
      <family val="1"/>
    </font>
    <font>
      <b/>
      <u/>
      <sz val="12"/>
      <name val="Constantia"/>
      <family val="1"/>
    </font>
    <font>
      <sz val="10"/>
      <color indexed="10"/>
      <name val="Constantia"/>
      <family val="1"/>
    </font>
    <font>
      <b/>
      <u/>
      <sz val="10"/>
      <name val="Constantia"/>
      <family val="1"/>
    </font>
    <font>
      <b/>
      <sz val="10"/>
      <name val="Constantia"/>
      <family val="1"/>
    </font>
    <font>
      <b/>
      <sz val="11"/>
      <name val="Constantia"/>
      <family val="1"/>
    </font>
    <font>
      <i/>
      <sz val="10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2" fontId="1" fillId="0" borderId="0" xfId="0" applyNumberFormat="1" applyFont="1"/>
    <xf numFmtId="49" fontId="3" fillId="0" borderId="0" xfId="0" applyNumberFormat="1" applyFont="1" applyAlignment="1">
      <alignment horizontal="left"/>
    </xf>
    <xf numFmtId="2" fontId="1" fillId="0" borderId="1" xfId="0" applyNumberFormat="1" applyFont="1" applyBorder="1"/>
    <xf numFmtId="2" fontId="1" fillId="0" borderId="0" xfId="0" applyNumberFormat="1" applyFont="1" applyBorder="1"/>
    <xf numFmtId="2" fontId="3" fillId="0" borderId="0" xfId="0" applyNumberFormat="1" applyFo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1" fillId="0" borderId="5" xfId="0" applyFont="1" applyBorder="1"/>
    <xf numFmtId="49" fontId="1" fillId="0" borderId="0" xfId="0" applyNumberFormat="1" applyFont="1" applyBorder="1"/>
    <xf numFmtId="2" fontId="1" fillId="0" borderId="6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5" xfId="0" applyFont="1" applyBorder="1" applyAlignment="1">
      <alignment horizontal="center"/>
    </xf>
    <xf numFmtId="0" fontId="1" fillId="0" borderId="8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9" xfId="0" applyFont="1" applyBorder="1"/>
    <xf numFmtId="0" fontId="7" fillId="0" borderId="0" xfId="0" applyFont="1" applyBorder="1" applyAlignment="1"/>
    <xf numFmtId="2" fontId="6" fillId="2" borderId="0" xfId="0" applyNumberFormat="1" applyFont="1" applyFill="1" applyBorder="1" applyProtection="1">
      <protection locked="0"/>
    </xf>
    <xf numFmtId="4" fontId="1" fillId="0" borderId="0" xfId="0" applyNumberFormat="1" applyFont="1" applyBorder="1"/>
    <xf numFmtId="4" fontId="1" fillId="0" borderId="1" xfId="0" applyNumberFormat="1" applyFont="1" applyBorder="1"/>
    <xf numFmtId="2" fontId="1" fillId="0" borderId="1" xfId="0" applyNumberFormat="1" applyFont="1" applyFill="1" applyBorder="1"/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/>
    <xf numFmtId="2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2" fontId="1" fillId="0" borderId="15" xfId="0" applyNumberFormat="1" applyFont="1" applyBorder="1"/>
    <xf numFmtId="165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9" fontId="1" fillId="2" borderId="1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/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Border="1" applyAlignment="1">
      <alignment horizontal="center"/>
    </xf>
    <xf numFmtId="2" fontId="5" fillId="0" borderId="17" xfId="0" applyNumberFormat="1" applyFont="1" applyBorder="1"/>
    <xf numFmtId="10" fontId="5" fillId="0" borderId="18" xfId="0" applyNumberFormat="1" applyFont="1" applyBorder="1"/>
    <xf numFmtId="49" fontId="3" fillId="0" borderId="14" xfId="0" applyNumberFormat="1" applyFont="1" applyBorder="1" applyAlignment="1">
      <alignment horizontal="left"/>
    </xf>
    <xf numFmtId="2" fontId="1" fillId="0" borderId="14" xfId="0" applyNumberFormat="1" applyFont="1" applyBorder="1"/>
    <xf numFmtId="2" fontId="1" fillId="0" borderId="16" xfId="0" applyNumberFormat="1" applyFont="1" applyBorder="1"/>
    <xf numFmtId="4" fontId="5" fillId="0" borderId="17" xfId="0" applyNumberFormat="1" applyFont="1" applyBorder="1"/>
    <xf numFmtId="0" fontId="1" fillId="0" borderId="11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0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49" fontId="1" fillId="0" borderId="18" xfId="0" applyNumberFormat="1" applyFont="1" applyBorder="1" applyAlignment="1">
      <alignment horizontal="center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/>
    <xf numFmtId="3" fontId="1" fillId="2" borderId="6" xfId="0" applyNumberFormat="1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14" fontId="4" fillId="2" borderId="6" xfId="0" applyNumberFormat="1" applyFont="1" applyFill="1" applyBorder="1" applyProtection="1">
      <protection locked="0"/>
    </xf>
    <xf numFmtId="4" fontId="5" fillId="0" borderId="0" xfId="0" applyNumberFormat="1" applyFont="1" applyBorder="1"/>
    <xf numFmtId="10" fontId="5" fillId="0" borderId="19" xfId="0" applyNumberFormat="1" applyFont="1" applyBorder="1"/>
    <xf numFmtId="49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/>
    <xf numFmtId="3" fontId="5" fillId="0" borderId="9" xfId="0" applyNumberFormat="1" applyFont="1" applyBorder="1"/>
    <xf numFmtId="49" fontId="4" fillId="0" borderId="0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1" fillId="2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/>
    <xf numFmtId="3" fontId="5" fillId="0" borderId="20" xfId="0" applyNumberFormat="1" applyFont="1" applyBorder="1"/>
    <xf numFmtId="14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3" fontId="1" fillId="0" borderId="14" xfId="0" applyNumberFormat="1" applyFont="1" applyBorder="1" applyAlignment="1">
      <alignment horizontal="center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3" fontId="1" fillId="0" borderId="0" xfId="0" applyNumberFormat="1" applyFont="1" applyBorder="1" applyProtection="1"/>
    <xf numFmtId="0" fontId="1" fillId="0" borderId="0" xfId="0" applyFont="1" applyBorder="1" applyProtection="1"/>
    <xf numFmtId="3" fontId="5" fillId="0" borderId="8" xfId="0" applyNumberFormat="1" applyFont="1" applyBorder="1" applyProtection="1"/>
    <xf numFmtId="0" fontId="1" fillId="0" borderId="0" xfId="0" applyFont="1" applyFill="1" applyBorder="1" applyProtection="1"/>
    <xf numFmtId="10" fontId="1" fillId="0" borderId="14" xfId="0" applyNumberFormat="1" applyFont="1" applyFill="1" applyBorder="1" applyAlignment="1" applyProtection="1">
      <alignment horizontal="center"/>
    </xf>
    <xf numFmtId="49" fontId="4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E7" sqref="E7"/>
    </sheetView>
  </sheetViews>
  <sheetFormatPr defaultRowHeight="12.75" x14ac:dyDescent="0.2"/>
  <cols>
    <col min="1" max="1" width="9.140625" style="1"/>
    <col min="2" max="2" width="19.42578125" style="1" customWidth="1"/>
    <col min="3" max="3" width="14.5703125" style="1" customWidth="1"/>
    <col min="4" max="4" width="14.140625" style="1" customWidth="1"/>
    <col min="5" max="8" width="10.7109375" style="1" customWidth="1"/>
    <col min="9" max="9" width="11.7109375" style="1" customWidth="1"/>
    <col min="10" max="10" width="10.85546875" style="1" customWidth="1"/>
    <col min="11" max="16384" width="9.140625" style="1"/>
  </cols>
  <sheetData>
    <row r="1" spans="1:13" x14ac:dyDescent="0.2">
      <c r="B1" s="1" t="s">
        <v>13</v>
      </c>
      <c r="C1" s="1" t="s">
        <v>38</v>
      </c>
    </row>
    <row r="2" spans="1:13" ht="13.5" thickBot="1" x14ac:dyDescent="0.25">
      <c r="B2" s="2"/>
      <c r="D2" s="3"/>
      <c r="E2" s="3"/>
      <c r="F2" s="4"/>
      <c r="G2" s="4"/>
      <c r="H2" s="4"/>
      <c r="I2" s="4"/>
      <c r="J2" s="4"/>
      <c r="L2" s="3"/>
      <c r="M2" s="4"/>
    </row>
    <row r="3" spans="1:13" ht="15.75" x14ac:dyDescent="0.25">
      <c r="A3" s="11"/>
      <c r="B3" s="83" t="s">
        <v>39</v>
      </c>
      <c r="C3" s="83"/>
      <c r="D3" s="83"/>
      <c r="E3" s="83"/>
      <c r="F3" s="83"/>
      <c r="G3" s="83"/>
      <c r="H3" s="83"/>
      <c r="I3" s="83"/>
      <c r="J3" s="84"/>
      <c r="L3" s="3"/>
      <c r="M3" s="4"/>
    </row>
    <row r="4" spans="1:13" x14ac:dyDescent="0.2">
      <c r="A4" s="48"/>
      <c r="B4" s="49"/>
      <c r="C4" s="50"/>
      <c r="D4" s="51"/>
      <c r="E4" s="29"/>
      <c r="F4" s="30"/>
      <c r="G4" s="31"/>
      <c r="H4" s="91" t="s">
        <v>28</v>
      </c>
      <c r="I4" s="92"/>
      <c r="J4" s="31"/>
      <c r="L4" s="3"/>
      <c r="M4" s="4"/>
    </row>
    <row r="5" spans="1:13" ht="15" x14ac:dyDescent="0.25">
      <c r="A5" s="32"/>
      <c r="B5" s="88" t="s">
        <v>10</v>
      </c>
      <c r="C5" s="88"/>
      <c r="D5" s="89"/>
      <c r="E5" s="32"/>
      <c r="F5" s="25">
        <v>250</v>
      </c>
      <c r="G5" s="33"/>
      <c r="H5" s="44"/>
      <c r="I5" s="26">
        <f>F5*E6*E7</f>
        <v>32000</v>
      </c>
      <c r="J5" s="33"/>
    </row>
    <row r="6" spans="1:13" x14ac:dyDescent="0.2">
      <c r="A6" s="32"/>
      <c r="B6" s="13" t="s">
        <v>11</v>
      </c>
      <c r="C6" s="10"/>
      <c r="D6" s="52"/>
      <c r="E6" s="56">
        <v>128</v>
      </c>
      <c r="F6" s="7"/>
      <c r="G6" s="34"/>
      <c r="H6" s="45"/>
      <c r="I6" s="26"/>
      <c r="J6" s="34"/>
      <c r="L6" s="3"/>
      <c r="M6" s="4"/>
    </row>
    <row r="7" spans="1:13" x14ac:dyDescent="0.2">
      <c r="A7" s="32"/>
      <c r="B7" s="13" t="s">
        <v>25</v>
      </c>
      <c r="C7" s="10"/>
      <c r="D7" s="52"/>
      <c r="E7" s="35">
        <v>1</v>
      </c>
      <c r="F7" s="7"/>
      <c r="G7" s="34"/>
      <c r="H7" s="45"/>
      <c r="I7" s="26"/>
      <c r="J7" s="34"/>
      <c r="L7" s="3"/>
      <c r="M7" s="4"/>
    </row>
    <row r="8" spans="1:13" x14ac:dyDescent="0.2">
      <c r="A8" s="32"/>
      <c r="B8" s="13" t="s">
        <v>21</v>
      </c>
      <c r="C8" s="10"/>
      <c r="D8" s="52"/>
      <c r="E8" s="36">
        <v>0</v>
      </c>
      <c r="F8" s="7">
        <f>E8</f>
        <v>0</v>
      </c>
      <c r="G8" s="34"/>
      <c r="H8" s="45"/>
      <c r="I8" s="26">
        <f>E8*E7*E6</f>
        <v>0</v>
      </c>
      <c r="J8" s="34"/>
      <c r="L8" s="3"/>
      <c r="M8" s="4"/>
    </row>
    <row r="9" spans="1:13" x14ac:dyDescent="0.2">
      <c r="A9" s="32" t="s">
        <v>2</v>
      </c>
      <c r="B9" s="13" t="s">
        <v>8</v>
      </c>
      <c r="C9" s="10"/>
      <c r="D9" s="52"/>
      <c r="E9" s="37">
        <v>0.35</v>
      </c>
      <c r="F9" s="7">
        <f>F8*E9</f>
        <v>0</v>
      </c>
      <c r="G9" s="34"/>
      <c r="H9" s="45"/>
      <c r="I9" s="26">
        <f>I8*E9</f>
        <v>0</v>
      </c>
      <c r="J9" s="34"/>
      <c r="L9" s="3"/>
      <c r="M9" s="4"/>
    </row>
    <row r="10" spans="1:13" x14ac:dyDescent="0.2">
      <c r="A10" s="32"/>
      <c r="B10" s="88"/>
      <c r="C10" s="88"/>
      <c r="D10" s="89"/>
      <c r="E10" s="81"/>
      <c r="F10" s="28"/>
      <c r="G10" s="38"/>
      <c r="H10" s="81"/>
      <c r="I10" s="27"/>
      <c r="J10" s="34"/>
      <c r="L10" s="3"/>
      <c r="M10" s="4"/>
    </row>
    <row r="11" spans="1:13" x14ac:dyDescent="0.2">
      <c r="A11" s="32"/>
      <c r="B11" s="13"/>
      <c r="C11" s="10"/>
      <c r="D11" s="52"/>
      <c r="E11" s="39"/>
      <c r="F11" s="7">
        <f>F5-F8-F10</f>
        <v>250</v>
      </c>
      <c r="G11" s="34"/>
      <c r="H11" s="45"/>
      <c r="I11" s="26">
        <f>I5-I8-I10</f>
        <v>32000</v>
      </c>
      <c r="J11" s="34"/>
      <c r="L11" s="3"/>
      <c r="M11" s="4"/>
    </row>
    <row r="12" spans="1:13" x14ac:dyDescent="0.2">
      <c r="A12" s="32"/>
      <c r="B12" s="13"/>
      <c r="C12" s="10"/>
      <c r="D12" s="52"/>
      <c r="E12" s="39"/>
      <c r="F12" s="7"/>
      <c r="G12" s="34"/>
      <c r="H12" s="45"/>
      <c r="I12" s="26"/>
      <c r="J12" s="34"/>
      <c r="L12" s="3"/>
      <c r="M12" s="4"/>
    </row>
    <row r="13" spans="1:13" x14ac:dyDescent="0.2">
      <c r="A13" s="32" t="s">
        <v>0</v>
      </c>
      <c r="B13" s="88" t="s">
        <v>14</v>
      </c>
      <c r="C13" s="88"/>
      <c r="D13" s="89"/>
      <c r="E13" s="74">
        <f>D31</f>
        <v>9944.4444444444453</v>
      </c>
      <c r="F13" s="7">
        <f>E13/E6/E7</f>
        <v>77.690972222222229</v>
      </c>
      <c r="G13" s="34"/>
      <c r="H13" s="45"/>
      <c r="I13" s="26">
        <f>E13</f>
        <v>9944.4444444444453</v>
      </c>
      <c r="J13" s="34"/>
      <c r="L13" s="5"/>
      <c r="M13" s="4"/>
    </row>
    <row r="14" spans="1:13" x14ac:dyDescent="0.2">
      <c r="A14" s="32" t="s">
        <v>1</v>
      </c>
      <c r="B14" s="13" t="s">
        <v>24</v>
      </c>
      <c r="C14" s="10"/>
      <c r="D14" s="52"/>
      <c r="E14" s="75">
        <v>0</v>
      </c>
      <c r="F14" s="7">
        <f>E14/E6/E7</f>
        <v>0</v>
      </c>
      <c r="G14" s="34"/>
      <c r="H14" s="45"/>
      <c r="I14" s="26">
        <f>E14</f>
        <v>0</v>
      </c>
      <c r="J14" s="34"/>
      <c r="L14" s="3"/>
      <c r="M14" s="8"/>
    </row>
    <row r="15" spans="1:13" x14ac:dyDescent="0.2">
      <c r="A15" s="32"/>
      <c r="B15" s="88"/>
      <c r="C15" s="88"/>
      <c r="D15" s="52"/>
      <c r="E15" s="40"/>
      <c r="F15" s="6"/>
      <c r="G15" s="34"/>
      <c r="H15" s="45"/>
      <c r="I15" s="27"/>
      <c r="J15" s="34"/>
      <c r="L15" s="5"/>
      <c r="M15" s="8"/>
    </row>
    <row r="16" spans="1:13" x14ac:dyDescent="0.2">
      <c r="A16" s="32"/>
      <c r="B16" s="13" t="s">
        <v>12</v>
      </c>
      <c r="C16" s="10"/>
      <c r="D16" s="52"/>
      <c r="E16" s="39"/>
      <c r="F16" s="7">
        <f>F11-F13-F14-F15</f>
        <v>172.30902777777777</v>
      </c>
      <c r="G16" s="34"/>
      <c r="H16" s="45"/>
      <c r="I16" s="26">
        <f>I11-I13-I14-I15</f>
        <v>22055.555555555555</v>
      </c>
      <c r="J16" s="34"/>
      <c r="L16" s="3"/>
      <c r="M16" s="4"/>
    </row>
    <row r="17" spans="1:13" x14ac:dyDescent="0.2">
      <c r="A17" s="32"/>
      <c r="B17" s="88"/>
      <c r="C17" s="88"/>
      <c r="D17" s="52"/>
      <c r="E17" s="32"/>
      <c r="F17" s="7"/>
      <c r="G17" s="34"/>
      <c r="H17" s="45"/>
      <c r="I17" s="26"/>
      <c r="J17" s="34"/>
      <c r="L17" s="3"/>
      <c r="M17" s="4"/>
    </row>
    <row r="18" spans="1:13" x14ac:dyDescent="0.2">
      <c r="A18" s="32" t="s">
        <v>3</v>
      </c>
      <c r="B18" s="88" t="s">
        <v>4</v>
      </c>
      <c r="C18" s="88"/>
      <c r="D18" s="53">
        <v>0.1</v>
      </c>
      <c r="E18" s="39"/>
      <c r="F18" s="7">
        <f>F16*D18</f>
        <v>17.230902777777779</v>
      </c>
      <c r="G18" s="34"/>
      <c r="H18" s="45"/>
      <c r="I18" s="26">
        <f>I16*D18</f>
        <v>2205.5555555555557</v>
      </c>
      <c r="J18" s="34"/>
      <c r="K18" s="10"/>
      <c r="L18" s="9"/>
      <c r="M18" s="7"/>
    </row>
    <row r="19" spans="1:13" x14ac:dyDescent="0.2">
      <c r="A19" s="54"/>
      <c r="B19" s="90" t="s">
        <v>40</v>
      </c>
      <c r="C19" s="90"/>
      <c r="D19" s="55"/>
      <c r="E19" s="41"/>
      <c r="F19" s="42">
        <f>F16-F17-F18</f>
        <v>155.078125</v>
      </c>
      <c r="G19" s="43">
        <f>F19/F5</f>
        <v>0.62031250000000004</v>
      </c>
      <c r="H19" s="46"/>
      <c r="I19" s="47">
        <f>I16-I17-I18</f>
        <v>19850</v>
      </c>
      <c r="J19" s="43">
        <f>I19/I5</f>
        <v>0.62031250000000004</v>
      </c>
      <c r="K19" s="10"/>
      <c r="L19" s="9"/>
      <c r="M19" s="7"/>
    </row>
    <row r="20" spans="1:13" x14ac:dyDescent="0.2">
      <c r="A20" s="12"/>
      <c r="B20" s="13"/>
      <c r="C20" s="10"/>
      <c r="D20" s="9"/>
      <c r="E20" s="9"/>
      <c r="F20" s="7"/>
      <c r="G20" s="7"/>
      <c r="H20" s="7"/>
      <c r="I20" s="7"/>
      <c r="J20" s="14"/>
      <c r="K20" s="10"/>
      <c r="L20" s="9"/>
      <c r="M20" s="7"/>
    </row>
    <row r="21" spans="1:13" ht="13.5" thickBot="1" x14ac:dyDescent="0.25">
      <c r="A21" s="16"/>
      <c r="B21" s="82"/>
      <c r="C21" s="82"/>
      <c r="D21" s="82"/>
      <c r="E21" s="63"/>
      <c r="F21" s="61"/>
      <c r="G21" s="61"/>
      <c r="H21" s="61"/>
      <c r="I21" s="61"/>
      <c r="J21" s="64"/>
      <c r="L21" s="3"/>
      <c r="M21" s="4"/>
    </row>
    <row r="22" spans="1:13" x14ac:dyDescent="0.2">
      <c r="A22" s="11"/>
      <c r="B22" s="17"/>
      <c r="C22" s="67" t="s">
        <v>35</v>
      </c>
      <c r="D22" s="68" t="s">
        <v>34</v>
      </c>
      <c r="E22" s="11"/>
      <c r="F22" s="17"/>
      <c r="G22" s="17"/>
      <c r="H22" s="17"/>
      <c r="I22" s="17"/>
      <c r="J22" s="57" t="s">
        <v>29</v>
      </c>
    </row>
    <row r="23" spans="1:13" ht="25.5" x14ac:dyDescent="0.2">
      <c r="A23" s="19">
        <v>1</v>
      </c>
      <c r="B23" s="66" t="s">
        <v>5</v>
      </c>
      <c r="C23" s="72">
        <v>43008</v>
      </c>
      <c r="D23" s="73">
        <v>9</v>
      </c>
      <c r="E23" s="19">
        <v>2</v>
      </c>
      <c r="F23" s="21" t="s">
        <v>7</v>
      </c>
      <c r="G23" s="10"/>
      <c r="H23" s="10"/>
      <c r="I23" s="76" t="s">
        <v>37</v>
      </c>
      <c r="J23" s="60">
        <f>C23</f>
        <v>43008</v>
      </c>
    </row>
    <row r="24" spans="1:13" x14ac:dyDescent="0.2">
      <c r="A24" s="12"/>
      <c r="B24" s="13" t="s">
        <v>15</v>
      </c>
      <c r="C24" s="69">
        <v>20000</v>
      </c>
      <c r="D24" s="70">
        <f>C24/D23</f>
        <v>2222.2222222222222</v>
      </c>
      <c r="E24" s="12"/>
      <c r="F24" s="10" t="s">
        <v>22</v>
      </c>
      <c r="G24" s="10"/>
      <c r="H24" s="10"/>
      <c r="I24" s="77">
        <v>0</v>
      </c>
      <c r="J24" s="58">
        <v>0</v>
      </c>
    </row>
    <row r="25" spans="1:13" x14ac:dyDescent="0.2">
      <c r="A25" s="12"/>
      <c r="B25" s="13" t="s">
        <v>16</v>
      </c>
      <c r="C25" s="69">
        <v>14000</v>
      </c>
      <c r="D25" s="70">
        <f>C25/D23</f>
        <v>1555.5555555555557</v>
      </c>
      <c r="E25" s="12"/>
      <c r="F25" s="10" t="s">
        <v>17</v>
      </c>
      <c r="G25" s="10"/>
      <c r="H25" s="10"/>
      <c r="I25" s="77">
        <v>0</v>
      </c>
      <c r="J25" s="58">
        <v>9000</v>
      </c>
    </row>
    <row r="26" spans="1:13" x14ac:dyDescent="0.2">
      <c r="A26" s="12"/>
      <c r="B26" s="13"/>
      <c r="C26" s="69">
        <v>13500</v>
      </c>
      <c r="D26" s="70">
        <f>C26/D23</f>
        <v>1500</v>
      </c>
      <c r="E26" s="12"/>
      <c r="F26" s="10" t="s">
        <v>33</v>
      </c>
      <c r="G26" s="10"/>
      <c r="H26" s="10"/>
      <c r="I26" s="77">
        <f>J26*20%</f>
        <v>0</v>
      </c>
      <c r="J26" s="58">
        <v>0</v>
      </c>
    </row>
    <row r="27" spans="1:13" x14ac:dyDescent="0.2">
      <c r="A27" s="12"/>
      <c r="B27" s="13"/>
      <c r="C27" s="69">
        <v>15000</v>
      </c>
      <c r="D27" s="70">
        <f>C27/D23</f>
        <v>1666.6666666666667</v>
      </c>
      <c r="E27" s="12"/>
      <c r="F27" s="10" t="s">
        <v>32</v>
      </c>
      <c r="G27" s="10"/>
      <c r="H27" s="10"/>
      <c r="I27" s="77">
        <f>J27*8%</f>
        <v>0</v>
      </c>
      <c r="J27" s="59">
        <v>0</v>
      </c>
    </row>
    <row r="28" spans="1:13" x14ac:dyDescent="0.2">
      <c r="A28" s="12"/>
      <c r="B28" s="13"/>
      <c r="C28" s="69"/>
      <c r="D28" s="70">
        <f>C28/D23</f>
        <v>0</v>
      </c>
      <c r="E28" s="12"/>
      <c r="F28" s="80" t="s">
        <v>18</v>
      </c>
      <c r="G28" s="80"/>
      <c r="H28" s="80"/>
      <c r="I28" s="77"/>
      <c r="J28" s="58">
        <f>SUM(J24:J27)</f>
        <v>9000</v>
      </c>
    </row>
    <row r="29" spans="1:13" x14ac:dyDescent="0.2">
      <c r="A29" s="12"/>
      <c r="B29" s="13"/>
      <c r="C29" s="69"/>
      <c r="D29" s="70">
        <v>0</v>
      </c>
      <c r="E29" s="12"/>
      <c r="F29" s="80" t="s">
        <v>19</v>
      </c>
      <c r="G29" s="80"/>
      <c r="H29" s="80"/>
      <c r="I29" s="77"/>
      <c r="J29" s="58">
        <v>360000</v>
      </c>
    </row>
    <row r="30" spans="1:13" x14ac:dyDescent="0.2">
      <c r="A30" s="12"/>
      <c r="B30" s="13" t="s">
        <v>6</v>
      </c>
      <c r="C30" s="69">
        <v>27000</v>
      </c>
      <c r="D30" s="70">
        <f>C30/D23</f>
        <v>3000</v>
      </c>
      <c r="E30" s="12"/>
      <c r="F30" s="80" t="s">
        <v>20</v>
      </c>
      <c r="G30" s="80"/>
      <c r="H30" s="80"/>
      <c r="I30" s="77"/>
      <c r="J30" s="58">
        <f>J29-J28</f>
        <v>351000</v>
      </c>
    </row>
    <row r="31" spans="1:13" ht="13.5" thickBot="1" x14ac:dyDescent="0.25">
      <c r="A31" s="16"/>
      <c r="B31" s="20"/>
      <c r="C31" s="20"/>
      <c r="D31" s="71">
        <f>SUM(D24:D30)</f>
        <v>9944.4444444444453</v>
      </c>
      <c r="E31" s="12"/>
      <c r="F31" s="10" t="s">
        <v>23</v>
      </c>
      <c r="G31" s="10"/>
      <c r="H31" s="10"/>
      <c r="I31" s="78"/>
      <c r="J31" s="62">
        <f>J30/J29</f>
        <v>0.97499999999999998</v>
      </c>
    </row>
    <row r="32" spans="1:13" x14ac:dyDescent="0.2">
      <c r="A32" s="12"/>
      <c r="B32" s="10"/>
      <c r="C32" s="10"/>
      <c r="D32" s="61"/>
      <c r="E32" s="12"/>
      <c r="F32" s="10" t="s">
        <v>30</v>
      </c>
      <c r="G32" s="10"/>
      <c r="H32" s="10"/>
      <c r="I32" s="77"/>
      <c r="J32" s="58">
        <v>0</v>
      </c>
    </row>
    <row r="33" spans="1:10" ht="13.5" thickBot="1" x14ac:dyDescent="0.25">
      <c r="A33" s="12"/>
      <c r="B33" s="10"/>
      <c r="C33" s="10"/>
      <c r="D33" s="61"/>
      <c r="E33" s="16"/>
      <c r="F33" s="20" t="s">
        <v>31</v>
      </c>
      <c r="G33" s="20"/>
      <c r="H33" s="20"/>
      <c r="I33" s="79">
        <f>SUM(I24:I32)</f>
        <v>0</v>
      </c>
      <c r="J33" s="65">
        <f>J30-J32</f>
        <v>351000</v>
      </c>
    </row>
    <row r="34" spans="1:10" x14ac:dyDescent="0.2">
      <c r="A34" s="11"/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19">
        <v>3</v>
      </c>
      <c r="B35" s="21" t="s">
        <v>26</v>
      </c>
      <c r="C35" s="10"/>
      <c r="D35" s="10"/>
      <c r="E35" s="10"/>
      <c r="F35" s="22">
        <v>4</v>
      </c>
      <c r="G35" s="21" t="s">
        <v>8</v>
      </c>
      <c r="H35" s="10"/>
      <c r="I35" s="10"/>
      <c r="J35" s="15"/>
    </row>
    <row r="36" spans="1:10" ht="12.75" customHeight="1" x14ac:dyDescent="0.2">
      <c r="A36" s="12"/>
      <c r="B36" s="85" t="s">
        <v>27</v>
      </c>
      <c r="C36" s="85"/>
      <c r="D36" s="85"/>
      <c r="E36" s="85"/>
      <c r="F36" s="10"/>
      <c r="G36" s="85" t="s">
        <v>36</v>
      </c>
      <c r="H36" s="85"/>
      <c r="I36" s="85"/>
      <c r="J36" s="86"/>
    </row>
    <row r="37" spans="1:10" x14ac:dyDescent="0.2">
      <c r="A37" s="12"/>
      <c r="B37" s="85"/>
      <c r="C37" s="85"/>
      <c r="D37" s="85"/>
      <c r="E37" s="85"/>
      <c r="F37" s="10"/>
      <c r="G37" s="85"/>
      <c r="H37" s="85"/>
      <c r="I37" s="85"/>
      <c r="J37" s="86"/>
    </row>
    <row r="38" spans="1:10" x14ac:dyDescent="0.2">
      <c r="A38" s="12"/>
      <c r="B38" s="24"/>
      <c r="C38" s="10"/>
      <c r="D38" s="10"/>
      <c r="E38" s="10"/>
      <c r="F38" s="10"/>
      <c r="G38" s="10"/>
      <c r="H38" s="10"/>
      <c r="I38" s="10"/>
      <c r="J38" s="15"/>
    </row>
    <row r="39" spans="1:10" x14ac:dyDescent="0.2">
      <c r="A39" s="12"/>
      <c r="B39" s="24"/>
      <c r="C39" s="10"/>
      <c r="D39" s="10"/>
      <c r="E39" s="10"/>
      <c r="F39" s="10"/>
      <c r="G39" s="10"/>
      <c r="H39" s="10"/>
      <c r="I39" s="10"/>
      <c r="J39" s="15"/>
    </row>
    <row r="40" spans="1:10" x14ac:dyDescent="0.2">
      <c r="A40" s="19">
        <v>5</v>
      </c>
      <c r="B40" s="21" t="s">
        <v>4</v>
      </c>
      <c r="C40" s="10"/>
      <c r="D40" s="10"/>
      <c r="E40" s="10"/>
      <c r="F40" s="10"/>
      <c r="G40" s="10"/>
      <c r="H40" s="10"/>
      <c r="I40" s="10"/>
      <c r="J40" s="15"/>
    </row>
    <row r="41" spans="1:10" ht="41.25" customHeight="1" thickBot="1" x14ac:dyDescent="0.25">
      <c r="A41" s="16"/>
      <c r="B41" s="87" t="s">
        <v>9</v>
      </c>
      <c r="C41" s="87"/>
      <c r="D41" s="87"/>
      <c r="E41" s="87"/>
      <c r="F41" s="20"/>
      <c r="G41" s="20"/>
      <c r="H41" s="20"/>
      <c r="I41" s="20"/>
      <c r="J41" s="23"/>
    </row>
  </sheetData>
  <sheetProtection password="CC7D" sheet="1" objects="1" scenarios="1" selectLockedCells="1"/>
  <mergeCells count="13">
    <mergeCell ref="B21:D21"/>
    <mergeCell ref="B3:J3"/>
    <mergeCell ref="B36:E37"/>
    <mergeCell ref="G36:J37"/>
    <mergeCell ref="B41:E41"/>
    <mergeCell ref="B10:D10"/>
    <mergeCell ref="B5:D5"/>
    <mergeCell ref="B13:D13"/>
    <mergeCell ref="B15:C15"/>
    <mergeCell ref="B17:C17"/>
    <mergeCell ref="B18:C18"/>
    <mergeCell ref="B19:C19"/>
    <mergeCell ref="H4:I4"/>
  </mergeCells>
  <phoneticPr fontId="0" type="noConversion"/>
  <printOptions horizontalCentered="1"/>
  <pageMargins left="0.74803149606299213" right="0.74803149606299213" top="0.39370078740157483" bottom="0.59055118110236227" header="0" footer="0"/>
  <pageSetup paperSize="9" scale="90" orientation="landscape" r:id="rId1"/>
  <headerFooter alignWithMargins="0">
    <oddFooter>&amp;L&amp;"Georgia,Normal"&amp;12&amp;K00-021Erhvervs Consult Revision &amp; Rådgivning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Teknisk Landsforbund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TPGK</dc:creator>
  <cp:lastModifiedBy>Tonny Skov Pedersen</cp:lastModifiedBy>
  <cp:lastPrinted>2012-01-26T13:15:53Z</cp:lastPrinted>
  <dcterms:created xsi:type="dcterms:W3CDTF">2004-07-20T12:36:14Z</dcterms:created>
  <dcterms:modified xsi:type="dcterms:W3CDTF">2017-09-15T12:24:52Z</dcterms:modified>
</cp:coreProperties>
</file>